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ulennya/Documents/"/>
    </mc:Choice>
  </mc:AlternateContent>
  <xr:revisionPtr revIDLastSave="0" documentId="8_{86042128-98C2-774B-AD48-A51F2A89A051}" xr6:coauthVersionLast="47" xr6:coauthVersionMax="47" xr10:uidLastSave="{00000000-0000-0000-0000-000000000000}"/>
  <bookViews>
    <workbookView xWindow="9540" yWindow="2420" windowWidth="18780" windowHeight="13440" xr2:uid="{00000000-000D-0000-FFFF-FFFF00000000}"/>
  </bookViews>
  <sheets>
    <sheet name="Worksheet" sheetId="1" r:id="rId1"/>
  </sheets>
  <definedNames>
    <definedName name="_xlnm.Print_Area" localSheetId="0">Worksheet!$A$1:$K$92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G79" i="1"/>
  <c r="G80" i="1"/>
  <c r="F78" i="1"/>
  <c r="F79" i="1"/>
  <c r="F80" i="1"/>
  <c r="G84" i="1"/>
  <c r="F84" i="1"/>
  <c r="G85" i="1"/>
  <c r="F85" i="1"/>
  <c r="G83" i="1"/>
  <c r="G82" i="1"/>
  <c r="G81" i="1"/>
  <c r="F82" i="1"/>
  <c r="F81" i="1"/>
  <c r="F86" i="1"/>
  <c r="F88" i="1"/>
  <c r="F83" i="1"/>
  <c r="G86" i="1"/>
  <c r="G88" i="1"/>
  <c r="G87" i="1"/>
  <c r="F87" i="1"/>
  <c r="F16" i="1"/>
  <c r="F17" i="1"/>
  <c r="G17" i="1"/>
  <c r="C69" i="1"/>
  <c r="B69" i="1"/>
  <c r="C66" i="1"/>
  <c r="C61" i="1"/>
  <c r="C60" i="1"/>
  <c r="C54" i="1"/>
  <c r="B53" i="1"/>
  <c r="C53" i="1" s="1"/>
  <c r="B54" i="1"/>
  <c r="H17" i="1"/>
  <c r="B66" i="1"/>
  <c r="B61" i="1"/>
  <c r="B60" i="1"/>
  <c r="B57" i="1"/>
  <c r="G16" i="1"/>
  <c r="H16" i="1"/>
  <c r="F76" i="1"/>
  <c r="B52" i="1"/>
  <c r="F77" i="1"/>
  <c r="G77" i="1" s="1"/>
  <c r="D52" i="1"/>
  <c r="G76" i="1" s="1"/>
  <c r="F15" i="1"/>
  <c r="G15" i="1" s="1"/>
  <c r="H15" i="1" s="1"/>
  <c r="B33" i="1"/>
  <c r="C33" i="1" s="1"/>
  <c r="D33" i="1" s="1"/>
  <c r="E33" i="1" s="1"/>
  <c r="D53" i="1" l="1"/>
  <c r="E53" i="1"/>
</calcChain>
</file>

<file path=xl/sharedStrings.xml><?xml version="1.0" encoding="utf-8"?>
<sst xmlns="http://schemas.openxmlformats.org/spreadsheetml/2006/main" count="127" uniqueCount="110">
  <si>
    <r>
      <t xml:space="preserve">*Data should be rounded off and identified as appropriate, e.g. thousands of dollars, millions of dollars, but </t>
    </r>
    <r>
      <rPr>
        <b/>
        <i/>
        <sz val="11"/>
        <color rgb="FFFF0000"/>
        <rFont val="Calibri"/>
        <family val="2"/>
        <scheme val="minor"/>
      </rPr>
      <t>be consistent</t>
    </r>
  </si>
  <si>
    <t>*Please leave direct input cells as highlighted blue.</t>
  </si>
  <si>
    <t>*Change linked cells to be highlighted in yellow. Try to only input a number (e.g. Current Assets) once, and then link other cells to that source cell.</t>
  </si>
  <si>
    <t>*Only use the 'Notes to the professor' if necessary to explain that a ratio or figure cannot be calculated (e.g. due to lack of available data)</t>
  </si>
  <si>
    <t>Company Name:</t>
  </si>
  <si>
    <t>Tesla</t>
  </si>
  <si>
    <t>Student Names:</t>
  </si>
  <si>
    <t>Yulenny, Henry, Jake, Riley, Lokesh</t>
  </si>
  <si>
    <t>Year of Annual Report/10K:</t>
  </si>
  <si>
    <t>Class Start Time:</t>
  </si>
  <si>
    <r>
      <rPr>
        <b/>
        <i/>
        <sz val="11"/>
        <color rgb="FFFF0000"/>
        <rFont val="Calibri"/>
        <family val="2"/>
        <scheme val="minor"/>
      </rPr>
      <t>Table A Instructions</t>
    </r>
    <r>
      <rPr>
        <i/>
        <sz val="11"/>
        <color rgb="FFFF0000"/>
        <rFont val="Calibri"/>
        <family val="2"/>
        <scheme val="minor"/>
      </rPr>
      <t>:</t>
    </r>
    <r>
      <rPr>
        <sz val="11"/>
        <color rgb="FFFF0000"/>
        <rFont val="Calibri"/>
        <family val="2"/>
        <scheme val="minor"/>
      </rPr>
      <t xml:space="preserve"> (1) show how to calculate the ratio; (2) add additional detail if necessary; (3-5) create a formula in each cell that calculates the ratio by linking to information from table C (below)</t>
    </r>
  </si>
  <si>
    <t xml:space="preserve">     *See example for the 'Gross Margin Percentage' below (be sure to complete the rest of this row on your own)</t>
  </si>
  <si>
    <t>TABLE A:</t>
  </si>
  <si>
    <t>(1)</t>
  </si>
  <si>
    <t>(2)</t>
  </si>
  <si>
    <t>(3)</t>
  </si>
  <si>
    <t>(4)</t>
  </si>
  <si>
    <t>(5)</t>
  </si>
  <si>
    <t>Ratio:</t>
  </si>
  <si>
    <t>How is the Ratio Calculated?</t>
  </si>
  <si>
    <t>Additional Calculation Details?</t>
  </si>
  <si>
    <t>Notes for the Professor (Optional)</t>
  </si>
  <si>
    <t>Gross Margin Percentage</t>
  </si>
  <si>
    <t>Gross Profit / Net Sales</t>
  </si>
  <si>
    <t>(Net Sales - COGS) / Net Sales</t>
  </si>
  <si>
    <t>Net Income Growth Rate</t>
  </si>
  <si>
    <t>(Net Inc - Net Incn-1) / Net Incn-1</t>
  </si>
  <si>
    <r>
      <rPr>
        <b/>
        <i/>
        <sz val="11"/>
        <color rgb="FFFF0000"/>
        <rFont val="Calibri"/>
        <family val="2"/>
        <scheme val="minor"/>
      </rPr>
      <t>Table B Instructions</t>
    </r>
    <r>
      <rPr>
        <i/>
        <sz val="11"/>
        <color rgb="FFFF0000"/>
        <rFont val="Calibri"/>
        <family val="2"/>
        <scheme val="minor"/>
      </rPr>
      <t xml:space="preserve">: </t>
    </r>
    <r>
      <rPr>
        <sz val="11"/>
        <color rgb="FFFF0000"/>
        <rFont val="Calibri"/>
        <family val="2"/>
        <scheme val="minor"/>
      </rPr>
      <t>Fill in the cells with the company's (a) depreciation method, (b) inventory valuation method, and (f) the name of the firm that audits the company; create formulas linked to Table C for (c), (d), and (e).</t>
    </r>
  </si>
  <si>
    <t xml:space="preserve">TABLE B: </t>
  </si>
  <si>
    <t>a) Depreciation Method</t>
  </si>
  <si>
    <t xml:space="preserve">b) Inventory Valuation Method </t>
  </si>
  <si>
    <t>c) Asset breakdown</t>
  </si>
  <si>
    <t>Current assets (%)</t>
  </si>
  <si>
    <t>Non-current assets</t>
  </si>
  <si>
    <t>d) Liabilitites breakdown</t>
  </si>
  <si>
    <t>Current liabilities</t>
  </si>
  <si>
    <t>Non-current liabilities</t>
  </si>
  <si>
    <t>e) Capital Structure</t>
  </si>
  <si>
    <t>Debt (Liabilities)</t>
  </si>
  <si>
    <t>Equity</t>
  </si>
  <si>
    <t>f) Auditor</t>
  </si>
  <si>
    <r>
      <rPr>
        <b/>
        <i/>
        <sz val="11"/>
        <color rgb="FFFF0000"/>
        <rFont val="Calibri"/>
        <family val="2"/>
        <scheme val="minor"/>
      </rPr>
      <t>Table C Instructions</t>
    </r>
    <r>
      <rPr>
        <i/>
        <sz val="11"/>
        <color rgb="FFFF0000"/>
        <rFont val="Calibri"/>
        <family val="2"/>
        <scheme val="minor"/>
      </rPr>
      <t>:</t>
    </r>
    <r>
      <rPr>
        <sz val="11"/>
        <color rgb="FFFF0000"/>
        <rFont val="Calibri"/>
        <family val="2"/>
        <scheme val="minor"/>
      </rPr>
      <t xml:space="preserve"> Fill in the cells with the correct values for each year (where necessary) using the company's annual report / 10K</t>
    </r>
  </si>
  <si>
    <t>TABLE C: (Rounded to $000's)</t>
  </si>
  <si>
    <t>Item</t>
  </si>
  <si>
    <t>Net Income</t>
  </si>
  <si>
    <t>Net Sales</t>
  </si>
  <si>
    <t>Gross Profit</t>
  </si>
  <si>
    <t>COGS</t>
  </si>
  <si>
    <t>Total Assets</t>
  </si>
  <si>
    <t>Current Assets</t>
  </si>
  <si>
    <t>Non-Current Assets</t>
  </si>
  <si>
    <t>Total Liabilities</t>
  </si>
  <si>
    <t>Current Liabilities</t>
  </si>
  <si>
    <t>Non-Current Liabilities</t>
  </si>
  <si>
    <r>
      <rPr>
        <b/>
        <i/>
        <sz val="11"/>
        <color theme="1"/>
        <rFont val="Calibri"/>
        <family val="2"/>
        <scheme val="minor"/>
      </rPr>
      <t xml:space="preserve">Table D: </t>
    </r>
    <r>
      <rPr>
        <sz val="11"/>
        <color theme="1"/>
        <rFont val="Calibri"/>
        <family val="2"/>
        <scheme val="minor"/>
      </rPr>
      <t xml:space="preserve"> </t>
    </r>
  </si>
  <si>
    <t>Name of competitor company:</t>
  </si>
  <si>
    <t>Ford Motor Company</t>
  </si>
  <si>
    <t>Briefly explain why this company is a competitor:</t>
  </si>
  <si>
    <t>Ford operates in the same automotive industry as Tesla and targets many customer segments, especially in the growing EV market.</t>
  </si>
  <si>
    <r>
      <rPr>
        <b/>
        <i/>
        <sz val="11"/>
        <color rgb="FFFF0000"/>
        <rFont val="Calibri"/>
        <family val="2"/>
        <scheme val="minor"/>
      </rPr>
      <t>Table E Instructions:</t>
    </r>
    <r>
      <rPr>
        <i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Fill in the cells with the correct values for each year (where necessary) using the company's annual report / 10K</t>
    </r>
  </si>
  <si>
    <t xml:space="preserve">REMINDER - Link repeated elements that appear in Table E from Table C above </t>
  </si>
  <si>
    <t>TABLE E:</t>
  </si>
  <si>
    <t>Stockholders' Equity</t>
  </si>
  <si>
    <t>Interest Expense</t>
  </si>
  <si>
    <t># Shares Outstanding</t>
  </si>
  <si>
    <t>Cash</t>
  </si>
  <si>
    <t>Short Term Investments</t>
  </si>
  <si>
    <t>Net Accounts Receivable</t>
  </si>
  <si>
    <t>Net Credit Sales*</t>
  </si>
  <si>
    <t>Inventory</t>
  </si>
  <si>
    <t>Income Tax Expense</t>
  </si>
  <si>
    <t>Earnings per Share**</t>
  </si>
  <si>
    <t>Market Price of common stock***</t>
  </si>
  <si>
    <r>
      <rPr>
        <b/>
        <i/>
        <sz val="11"/>
        <color rgb="FFFF0000"/>
        <rFont val="Calibri"/>
        <family val="2"/>
        <scheme val="minor"/>
      </rPr>
      <t>Table F Instructions</t>
    </r>
    <r>
      <rPr>
        <i/>
        <sz val="11"/>
        <color rgb="FFFF0000"/>
        <rFont val="Calibri"/>
        <family val="2"/>
        <scheme val="minor"/>
      </rPr>
      <t>:</t>
    </r>
    <r>
      <rPr>
        <sz val="11"/>
        <color rgb="FFFF0000"/>
        <rFont val="Calibri"/>
        <family val="2"/>
        <scheme val="minor"/>
      </rPr>
      <t xml:space="preserve"> (1) show how to calculate the ratio; (2) add additional detail if necessary; (3-4) create a formula in each cell that calculates the ratio for the company and their competitor by linking from information in Table E (above)</t>
    </r>
  </si>
  <si>
    <t>TABLE F:</t>
  </si>
  <si>
    <t xml:space="preserve">Return on Equity </t>
  </si>
  <si>
    <t xml:space="preserve">Return on Assets </t>
  </si>
  <si>
    <t>Earnings per Share</t>
  </si>
  <si>
    <t>Profit Margin</t>
  </si>
  <si>
    <t>Current Ratio</t>
  </si>
  <si>
    <t>Quick Ratio</t>
  </si>
  <si>
    <t>Receivable Turnover</t>
  </si>
  <si>
    <t>Inventory Turnover</t>
  </si>
  <si>
    <t>Times interest earned</t>
  </si>
  <si>
    <t>Debt to Equity ratio</t>
  </si>
  <si>
    <t>Price/Earnings (P/E) ratio</t>
  </si>
  <si>
    <t>*Use 'Net Sales Revenue' if 'Net Credit Sales' are not given in the report</t>
  </si>
  <si>
    <t>**You can use 'basic' or 'diluted' earnings per share here</t>
  </si>
  <si>
    <t>***Use the market price per share as of the end of the day on the date of your company's balance sheet (e.g., if the balance sheet is dated 12/31/2015, use the ending price on 12/31/2015 or the closest day on which the price is reported)</t>
  </si>
  <si>
    <t xml:space="preserve">Straight Line Method </t>
  </si>
  <si>
    <t>PWC</t>
  </si>
  <si>
    <t xml:space="preserve">Lower Cost than market Value </t>
  </si>
  <si>
    <t>for FORD it gave us average shares outstanding</t>
  </si>
  <si>
    <t>Net Income/Average Total Stockholders' Equity</t>
  </si>
  <si>
    <t>Net Income/Average Total Assets</t>
  </si>
  <si>
    <t>Net Income/Weighted Average Number of Common Shares Outstanding</t>
  </si>
  <si>
    <t>Net Income/Net Sales Revenue</t>
  </si>
  <si>
    <t>Current Assets/Current Liabilities</t>
  </si>
  <si>
    <t>Cash and Cash Equivalents + Net Accounts Receivale/Current Liabilities</t>
  </si>
  <si>
    <t>Net Credit Sales/Average Net Receivables</t>
  </si>
  <si>
    <t>Cost of Goods Sold/Average Inventory</t>
  </si>
  <si>
    <t>Net Income + Interest Expense + Income Tax Expense/Interest Expense</t>
  </si>
  <si>
    <t>Total Liabilities/Total Stockholders' Equity</t>
  </si>
  <si>
    <t>Market Price per Share/Earnings per Share</t>
  </si>
  <si>
    <t>((StockHolders Equity+StockHolders Equity-1)/2)</t>
  </si>
  <si>
    <t>((TotalAsset+TotalAssets-1)/2)</t>
  </si>
  <si>
    <t>((SharesOutstanding+SharesOutstanding-1)/2)</t>
  </si>
  <si>
    <t>((NetReceivables+NetReceivables-1)/2))</t>
  </si>
  <si>
    <t>((Inventory+Inventory-1)/2)</t>
  </si>
  <si>
    <t>MWT 1:35pm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</si>
</sst>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0" fillId="0" borderId="0" xfId="0" applyAlignment="1">
      <alignment horizontal="right" indent="1"/>
    </xf>
    <xf numFmtId="0" fontId="1" fillId="0" borderId="0" xfId="0" quotePrefix="1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7" fillId="0" borderId="0" xfId="0" applyFont="1"/>
    <xf numFmtId="0" fontId="1" fillId="2" borderId="0" xfId="0" applyFont="1" applyFill="1"/>
    <xf numFmtId="0" fontId="0" fillId="2" borderId="0" xfId="0" applyFill="1"/>
    <xf numFmtId="0" fontId="9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 indent="1"/>
    </xf>
    <xf numFmtId="0" fontId="7" fillId="0" borderId="0" xfId="0" applyFont="1" applyAlignment="1">
      <alignment horizontal="left"/>
    </xf>
    <xf numFmtId="3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/>
    <xf numFmtId="3" fontId="6" fillId="3" borderId="1" xfId="0" applyNumberFormat="1" applyFont="1" applyFill="1" applyBorder="1"/>
    <xf numFmtId="3" fontId="0" fillId="3" borderId="1" xfId="0" applyNumberFormat="1" applyFill="1" applyBorder="1"/>
    <xf numFmtId="3" fontId="0" fillId="3" borderId="3" xfId="0" applyNumberFormat="1" applyFill="1" applyBorder="1"/>
    <xf numFmtId="3" fontId="7" fillId="3" borderId="1" xfId="0" applyNumberFormat="1" applyFont="1" applyFill="1" applyBorder="1" applyAlignment="1">
      <alignment horizontal="center"/>
    </xf>
    <xf numFmtId="0" fontId="8" fillId="0" borderId="0" xfId="0" applyFont="1"/>
    <xf numFmtId="164" fontId="0" fillId="3" borderId="1" xfId="0" applyNumberFormat="1" applyFill="1" applyBorder="1" applyAlignment="1">
      <alignment horizontal="center"/>
    </xf>
    <xf numFmtId="0" fontId="10" fillId="0" borderId="0" xfId="0" applyFont="1"/>
    <xf numFmtId="0" fontId="10" fillId="3" borderId="0" xfId="0" applyFont="1" applyFill="1"/>
    <xf numFmtId="0" fontId="10" fillId="2" borderId="0" xfId="0" applyFont="1" applyFill="1"/>
    <xf numFmtId="0" fontId="7" fillId="2" borderId="0" xfId="0" applyFont="1" applyFill="1"/>
    <xf numFmtId="20" fontId="0" fillId="3" borderId="5" xfId="0" applyNumberFormat="1" applyFill="1" applyBorder="1" applyAlignment="1">
      <alignment horizontal="left" vertical="center"/>
    </xf>
    <xf numFmtId="3" fontId="0" fillId="3" borderId="1" xfId="0" applyNumberFormat="1" applyFill="1" applyBorder="1" applyAlignment="1">
      <alignment wrapText="1"/>
    </xf>
    <xf numFmtId="3" fontId="5" fillId="3" borderId="1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3" borderId="4" xfId="0" quotePrefix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3" borderId="3" xfId="0" quotePrefix="1" applyFont="1" applyFill="1" applyBorder="1" applyAlignment="1">
      <alignment horizontal="center"/>
    </xf>
    <xf numFmtId="0" fontId="4" fillId="3" borderId="4" xfId="0" quotePrefix="1" applyFont="1" applyFill="1" applyBorder="1" applyAlignment="1">
      <alignment horizont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3" borderId="3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"/>
  <sheetViews>
    <sheetView tabSelected="1" zoomScale="125" zoomScaleNormal="85" zoomScaleSheetLayoutView="80" workbookViewId="0">
      <selection activeCell="G66" sqref="G66"/>
    </sheetView>
  </sheetViews>
  <sheetFormatPr baseColWidth="10" defaultColWidth="8.83203125" defaultRowHeight="15" x14ac:dyDescent="0.2"/>
  <cols>
    <col min="1" max="1" width="46.5" customWidth="1"/>
    <col min="2" max="4" width="21.5" customWidth="1"/>
    <col min="5" max="5" width="24" customWidth="1"/>
    <col min="6" max="6" width="21.5" customWidth="1"/>
    <col min="7" max="7" width="25.1640625" customWidth="1"/>
    <col min="8" max="8" width="21.5" customWidth="1"/>
    <col min="9" max="9" width="2.5" customWidth="1"/>
    <col min="10" max="10" width="3.5" customWidth="1"/>
    <col min="11" max="11" width="51.5" customWidth="1"/>
    <col min="12" max="12" width="21.5" bestFit="1" customWidth="1"/>
    <col min="13" max="16" width="16.5" customWidth="1"/>
  </cols>
  <sheetData>
    <row r="1" spans="1:11" x14ac:dyDescent="0.2">
      <c r="A1" s="39" t="s">
        <v>0</v>
      </c>
      <c r="B1" s="19"/>
      <c r="C1" s="19"/>
      <c r="D1" s="19"/>
      <c r="E1" s="19"/>
      <c r="F1" s="19"/>
    </row>
    <row r="2" spans="1:11" x14ac:dyDescent="0.2">
      <c r="A2" s="40" t="s">
        <v>1</v>
      </c>
      <c r="B2" s="19"/>
      <c r="C2" s="19"/>
      <c r="D2" s="19"/>
      <c r="F2" s="19"/>
    </row>
    <row r="3" spans="1:11" x14ac:dyDescent="0.2">
      <c r="A3" s="41" t="s">
        <v>2</v>
      </c>
      <c r="B3" s="42"/>
      <c r="C3" s="42"/>
      <c r="D3" s="42"/>
      <c r="E3" s="42"/>
      <c r="F3" s="19"/>
    </row>
    <row r="4" spans="1:11" x14ac:dyDescent="0.2">
      <c r="A4" s="39" t="s">
        <v>3</v>
      </c>
      <c r="B4" s="19"/>
      <c r="C4" s="19"/>
      <c r="D4" s="19"/>
      <c r="E4" s="19"/>
      <c r="F4" s="19"/>
    </row>
    <row r="6" spans="1:11" ht="17.5" customHeight="1" x14ac:dyDescent="0.2">
      <c r="A6" s="24" t="s">
        <v>4</v>
      </c>
      <c r="B6" s="59" t="s">
        <v>5</v>
      </c>
      <c r="C6" s="60"/>
    </row>
    <row r="7" spans="1:11" ht="17.5" customHeight="1" x14ac:dyDescent="0.2">
      <c r="A7" s="24" t="s">
        <v>6</v>
      </c>
      <c r="B7" s="59" t="s">
        <v>7</v>
      </c>
      <c r="C7" s="60"/>
    </row>
    <row r="8" spans="1:11" ht="17.5" customHeight="1" x14ac:dyDescent="0.2">
      <c r="A8" s="24" t="s">
        <v>8</v>
      </c>
      <c r="B8" s="69">
        <v>2024</v>
      </c>
      <c r="C8" s="70"/>
      <c r="D8" s="71"/>
    </row>
    <row r="9" spans="1:11" ht="17.5" customHeight="1" x14ac:dyDescent="0.2">
      <c r="A9" s="24" t="s">
        <v>9</v>
      </c>
      <c r="B9" s="43" t="s">
        <v>109</v>
      </c>
      <c r="C9" s="6"/>
    </row>
    <row r="10" spans="1:11" ht="17.5" customHeight="1" x14ac:dyDescent="0.2">
      <c r="A10" s="2"/>
      <c r="B10" s="12"/>
      <c r="C10" s="6"/>
    </row>
    <row r="12" spans="1:11" s="19" customFormat="1" x14ac:dyDescent="0.2">
      <c r="A12" s="19" t="s">
        <v>10</v>
      </c>
    </row>
    <row r="13" spans="1:11" x14ac:dyDescent="0.2">
      <c r="A13" s="19" t="s">
        <v>11</v>
      </c>
    </row>
    <row r="14" spans="1:11" x14ac:dyDescent="0.2">
      <c r="A14" s="20" t="s">
        <v>12</v>
      </c>
      <c r="B14" s="53" t="s">
        <v>13</v>
      </c>
      <c r="C14" s="53"/>
      <c r="D14" s="53" t="s">
        <v>14</v>
      </c>
      <c r="E14" s="53"/>
      <c r="F14" s="3" t="s">
        <v>15</v>
      </c>
      <c r="G14" s="3" t="s">
        <v>16</v>
      </c>
      <c r="H14" s="3" t="s">
        <v>17</v>
      </c>
      <c r="I14" s="3"/>
      <c r="J14" s="3"/>
    </row>
    <row r="15" spans="1:11" ht="14.5" customHeight="1" x14ac:dyDescent="0.2">
      <c r="A15" s="4" t="s">
        <v>18</v>
      </c>
      <c r="B15" s="55" t="s">
        <v>19</v>
      </c>
      <c r="C15" s="56"/>
      <c r="D15" s="55" t="s">
        <v>20</v>
      </c>
      <c r="E15" s="56"/>
      <c r="F15" s="18">
        <f>IF($B$8="","Current Year",B8)</f>
        <v>2024</v>
      </c>
      <c r="G15" s="7">
        <f>IF($B$8="","Year (-1)",F15-1)</f>
        <v>2023</v>
      </c>
      <c r="H15" s="18">
        <f>IF($B$8="","Year (-2)",G15-1)</f>
        <v>2022</v>
      </c>
      <c r="I15" s="8"/>
      <c r="J15" s="8"/>
      <c r="K15" s="10" t="s">
        <v>21</v>
      </c>
    </row>
    <row r="16" spans="1:11" ht="14.5" customHeight="1" x14ac:dyDescent="0.2">
      <c r="A16" s="5" t="s">
        <v>22</v>
      </c>
      <c r="B16" s="65" t="s">
        <v>23</v>
      </c>
      <c r="C16" s="66"/>
      <c r="D16" s="67" t="s">
        <v>24</v>
      </c>
      <c r="E16" s="68"/>
      <c r="F16" s="29">
        <f>B36/B35</f>
        <v>0.17862626676220697</v>
      </c>
      <c r="G16" s="30">
        <f>C36/C35</f>
        <v>0.18248891736331416</v>
      </c>
      <c r="H16" s="29">
        <f>D36/D35</f>
        <v>0.25598438535759005</v>
      </c>
      <c r="I16" s="9"/>
      <c r="J16" s="9"/>
      <c r="K16" s="11"/>
    </row>
    <row r="17" spans="1:11" ht="17.25" customHeight="1" x14ac:dyDescent="0.2">
      <c r="A17" s="5" t="s">
        <v>25</v>
      </c>
      <c r="B17" s="65" t="s">
        <v>26</v>
      </c>
      <c r="C17" s="66"/>
      <c r="D17" s="67"/>
      <c r="E17" s="68"/>
      <c r="F17" s="29">
        <f>(B34-C34)/C34</f>
        <v>-0.52230532923734474</v>
      </c>
      <c r="G17" s="30">
        <f>(C34-D34)/D34</f>
        <v>0.18964010487010408</v>
      </c>
      <c r="H17" s="29">
        <f>(D34-E34)/E34</f>
        <v>1.2301559177888022</v>
      </c>
      <c r="I17" s="9"/>
      <c r="J17" s="9"/>
      <c r="K17" s="11"/>
    </row>
    <row r="18" spans="1:11" ht="17.25" customHeight="1" x14ac:dyDescent="0.2">
      <c r="B18" s="13"/>
      <c r="C18" s="13"/>
      <c r="D18" s="14"/>
      <c r="E18" s="14"/>
      <c r="F18" s="15"/>
      <c r="G18" s="15"/>
      <c r="H18" s="15"/>
      <c r="I18" s="9"/>
      <c r="J18" s="9"/>
      <c r="K18" s="16"/>
    </row>
    <row r="19" spans="1:11" s="19" customFormat="1" x14ac:dyDescent="0.2">
      <c r="A19" s="22" t="s">
        <v>27</v>
      </c>
    </row>
    <row r="20" spans="1:11" ht="14.5" customHeight="1" x14ac:dyDescent="0.2">
      <c r="A20" s="20" t="s">
        <v>28</v>
      </c>
    </row>
    <row r="21" spans="1:11" ht="14.5" customHeight="1" x14ac:dyDescent="0.2">
      <c r="A21" s="61" t="s">
        <v>29</v>
      </c>
      <c r="B21" s="62"/>
      <c r="C21" s="31" t="s">
        <v>89</v>
      </c>
      <c r="J21" s="8"/>
      <c r="K21" s="10" t="s">
        <v>21</v>
      </c>
    </row>
    <row r="22" spans="1:11" ht="14.5" customHeight="1" x14ac:dyDescent="0.2">
      <c r="A22" s="63" t="s">
        <v>30</v>
      </c>
      <c r="B22" s="64"/>
      <c r="C22" t="s">
        <v>91</v>
      </c>
      <c r="K22" s="5"/>
    </row>
    <row r="23" spans="1:11" ht="14.5" customHeight="1" x14ac:dyDescent="0.2">
      <c r="A23" s="5" t="s">
        <v>31</v>
      </c>
      <c r="B23" s="5" t="s">
        <v>32</v>
      </c>
      <c r="C23" s="32">
        <v>0.48</v>
      </c>
      <c r="K23" s="5"/>
    </row>
    <row r="24" spans="1:11" ht="14.5" customHeight="1" x14ac:dyDescent="0.2">
      <c r="A24" s="5"/>
      <c r="B24" s="5" t="s">
        <v>33</v>
      </c>
      <c r="C24" s="32">
        <v>0.52</v>
      </c>
      <c r="K24" s="5"/>
    </row>
    <row r="25" spans="1:11" ht="14.5" customHeight="1" x14ac:dyDescent="0.2">
      <c r="A25" s="5" t="s">
        <v>34</v>
      </c>
      <c r="B25" s="5" t="s">
        <v>35</v>
      </c>
      <c r="C25" s="32">
        <v>0.6</v>
      </c>
      <c r="K25" s="5"/>
    </row>
    <row r="26" spans="1:11" ht="14.5" customHeight="1" x14ac:dyDescent="0.2">
      <c r="A26" s="5"/>
      <c r="B26" s="5" t="s">
        <v>36</v>
      </c>
      <c r="C26" s="32">
        <v>0.4</v>
      </c>
      <c r="K26" s="5"/>
    </row>
    <row r="27" spans="1:11" ht="14.5" customHeight="1" x14ac:dyDescent="0.2">
      <c r="A27" s="5" t="s">
        <v>37</v>
      </c>
      <c r="B27" s="5" t="s">
        <v>38</v>
      </c>
      <c r="C27" s="32">
        <v>0.55000000000000004</v>
      </c>
      <c r="K27" s="5"/>
    </row>
    <row r="28" spans="1:11" ht="14.5" customHeight="1" x14ac:dyDescent="0.2">
      <c r="A28" s="5"/>
      <c r="B28" s="5" t="s">
        <v>39</v>
      </c>
      <c r="C28" s="32">
        <v>0.45</v>
      </c>
      <c r="K28" s="5"/>
    </row>
    <row r="29" spans="1:11" ht="14.5" customHeight="1" x14ac:dyDescent="0.2">
      <c r="A29" s="63" t="s">
        <v>40</v>
      </c>
      <c r="B29" s="64"/>
      <c r="C29" s="31" t="s">
        <v>90</v>
      </c>
      <c r="K29" s="5"/>
    </row>
    <row r="30" spans="1:11" ht="14.5" customHeight="1" x14ac:dyDescent="0.2">
      <c r="A30" s="16"/>
      <c r="B30" s="16"/>
      <c r="K30" s="5"/>
    </row>
    <row r="31" spans="1:11" s="19" customFormat="1" x14ac:dyDescent="0.2">
      <c r="A31" s="19" t="s">
        <v>41</v>
      </c>
    </row>
    <row r="32" spans="1:11" ht="14.5" customHeight="1" x14ac:dyDescent="0.2">
      <c r="A32" s="20" t="s">
        <v>42</v>
      </c>
      <c r="B32" s="1"/>
      <c r="K32" s="5"/>
    </row>
    <row r="33" spans="1:5" ht="14.5" customHeight="1" x14ac:dyDescent="0.2">
      <c r="A33" s="4" t="s">
        <v>43</v>
      </c>
      <c r="B33" s="18">
        <f>IF($B$8="","Current Year",B8)</f>
        <v>2024</v>
      </c>
      <c r="C33" s="18">
        <f>IF($B$8="","Year (-1)",B33-1)</f>
        <v>2023</v>
      </c>
      <c r="D33" s="7">
        <f>IF($B$8="","Year (-2)",C33-1)</f>
        <v>2022</v>
      </c>
      <c r="E33" s="18">
        <f>IF($B$8="","Year (-3)",D33-1)</f>
        <v>2021</v>
      </c>
    </row>
    <row r="34" spans="1:5" ht="14.5" customHeight="1" x14ac:dyDescent="0.2">
      <c r="A34" s="5" t="s">
        <v>44</v>
      </c>
      <c r="B34" s="33">
        <v>7153</v>
      </c>
      <c r="C34" s="34">
        <v>14974</v>
      </c>
      <c r="D34" s="35">
        <v>12587</v>
      </c>
      <c r="E34" s="34">
        <v>5644</v>
      </c>
    </row>
    <row r="35" spans="1:5" ht="14.5" customHeight="1" x14ac:dyDescent="0.2">
      <c r="A35" s="5" t="s">
        <v>45</v>
      </c>
      <c r="B35" s="33">
        <v>97690</v>
      </c>
      <c r="C35" s="34">
        <v>96773</v>
      </c>
      <c r="D35" s="35">
        <v>81462</v>
      </c>
      <c r="E35" s="34">
        <v>53823</v>
      </c>
    </row>
    <row r="36" spans="1:5" ht="14.5" customHeight="1" x14ac:dyDescent="0.2">
      <c r="A36" s="5" t="s">
        <v>46</v>
      </c>
      <c r="B36" s="34">
        <v>17450</v>
      </c>
      <c r="C36" s="34">
        <v>17660</v>
      </c>
      <c r="D36" s="35">
        <v>20853</v>
      </c>
      <c r="E36" s="34">
        <v>13606</v>
      </c>
    </row>
    <row r="37" spans="1:5" ht="14.5" customHeight="1" x14ac:dyDescent="0.2">
      <c r="A37" s="5" t="s">
        <v>47</v>
      </c>
      <c r="B37" s="34">
        <v>80240</v>
      </c>
      <c r="C37" s="34">
        <v>79113</v>
      </c>
      <c r="D37" s="35">
        <v>60609</v>
      </c>
      <c r="E37" s="34">
        <v>40217</v>
      </c>
    </row>
    <row r="38" spans="1:5" ht="14.5" customHeight="1" x14ac:dyDescent="0.2">
      <c r="A38" s="5" t="s">
        <v>48</v>
      </c>
      <c r="B38" s="34">
        <v>122070</v>
      </c>
      <c r="C38" s="34">
        <v>106618</v>
      </c>
      <c r="D38" s="35">
        <v>82338</v>
      </c>
      <c r="E38" s="34">
        <v>62131</v>
      </c>
    </row>
    <row r="39" spans="1:5" ht="14.5" customHeight="1" x14ac:dyDescent="0.2">
      <c r="A39" s="5" t="s">
        <v>49</v>
      </c>
      <c r="B39" s="33">
        <v>58360</v>
      </c>
      <c r="C39" s="34">
        <v>49616</v>
      </c>
      <c r="D39" s="35">
        <v>40917</v>
      </c>
      <c r="E39" s="34">
        <v>27100</v>
      </c>
    </row>
    <row r="40" spans="1:5" ht="14.5" customHeight="1" x14ac:dyDescent="0.2">
      <c r="A40" s="5" t="s">
        <v>50</v>
      </c>
      <c r="B40" s="34">
        <v>4215</v>
      </c>
      <c r="C40" s="34">
        <v>4531</v>
      </c>
      <c r="D40" s="35">
        <v>4193</v>
      </c>
      <c r="E40" s="34">
        <v>2138</v>
      </c>
    </row>
    <row r="41" spans="1:5" ht="14.5" customHeight="1" x14ac:dyDescent="0.2">
      <c r="A41" s="5" t="s">
        <v>51</v>
      </c>
      <c r="B41" s="34">
        <v>48390</v>
      </c>
      <c r="C41" s="34">
        <v>43009</v>
      </c>
      <c r="D41" s="35">
        <v>36440</v>
      </c>
      <c r="E41" s="34">
        <v>30458</v>
      </c>
    </row>
    <row r="42" spans="1:5" ht="14.5" customHeight="1" x14ac:dyDescent="0.2">
      <c r="A42" s="5" t="s">
        <v>52</v>
      </c>
      <c r="B42" s="33">
        <v>28821</v>
      </c>
      <c r="C42" s="34">
        <v>28748</v>
      </c>
      <c r="D42" s="35">
        <v>26709</v>
      </c>
      <c r="E42" s="44">
        <v>19705</v>
      </c>
    </row>
    <row r="43" spans="1:5" ht="14.5" customHeight="1" x14ac:dyDescent="0.2">
      <c r="A43" s="5" t="s">
        <v>53</v>
      </c>
      <c r="B43" s="34">
        <v>122070</v>
      </c>
      <c r="C43" s="34">
        <v>106618</v>
      </c>
      <c r="D43" s="35">
        <v>4193</v>
      </c>
      <c r="E43" s="34">
        <v>2138</v>
      </c>
    </row>
    <row r="44" spans="1:5" ht="14.5" customHeight="1" x14ac:dyDescent="0.2"/>
    <row r="46" spans="1:5" x14ac:dyDescent="0.2">
      <c r="A46" s="21" t="s">
        <v>54</v>
      </c>
    </row>
    <row r="47" spans="1:5" x14ac:dyDescent="0.2">
      <c r="A47" t="s">
        <v>55</v>
      </c>
      <c r="B47" s="72" t="s">
        <v>56</v>
      </c>
      <c r="C47" s="73"/>
      <c r="D47" s="74"/>
    </row>
    <row r="48" spans="1:5" x14ac:dyDescent="0.2">
      <c r="A48" t="s">
        <v>57</v>
      </c>
      <c r="B48" t="s">
        <v>58</v>
      </c>
    </row>
    <row r="49" spans="1:11" x14ac:dyDescent="0.2">
      <c r="B49" s="75"/>
      <c r="C49" s="75"/>
      <c r="D49" s="75"/>
      <c r="E49" s="75"/>
      <c r="F49" s="75"/>
      <c r="G49" s="75"/>
      <c r="H49" s="75"/>
      <c r="I49" s="9"/>
    </row>
    <row r="50" spans="1:11" s="19" customFormat="1" x14ac:dyDescent="0.2">
      <c r="A50" s="22" t="s">
        <v>59</v>
      </c>
      <c r="B50" s="23"/>
      <c r="C50" s="23"/>
      <c r="D50" s="23"/>
      <c r="E50" s="23"/>
      <c r="F50" s="23"/>
      <c r="G50" s="23"/>
      <c r="H50" s="23"/>
      <c r="I50" s="23"/>
    </row>
    <row r="51" spans="1:11" s="19" customFormat="1" x14ac:dyDescent="0.2">
      <c r="A51" s="37" t="s">
        <v>60</v>
      </c>
      <c r="B51" s="23"/>
      <c r="C51" s="23"/>
      <c r="D51" s="23"/>
      <c r="E51" s="23"/>
      <c r="F51" s="23"/>
      <c r="G51" s="23"/>
      <c r="H51" s="23"/>
      <c r="I51" s="23"/>
    </row>
    <row r="52" spans="1:11" x14ac:dyDescent="0.2">
      <c r="B52" s="54" t="str">
        <f>IF(B6="","Your company",B6)</f>
        <v>Tesla</v>
      </c>
      <c r="C52" s="54"/>
      <c r="D52" s="55" t="str">
        <f>IF(B47="","Company competitor",B47)</f>
        <v>Ford Motor Company</v>
      </c>
      <c r="E52" s="56"/>
    </row>
    <row r="53" spans="1:11" x14ac:dyDescent="0.2">
      <c r="A53" s="20" t="s">
        <v>61</v>
      </c>
      <c r="B53" s="18">
        <f>IF(B8="","Current Year",B8)</f>
        <v>2024</v>
      </c>
      <c r="C53" s="18" t="str">
        <f>IF(B8="","Year (-1) if required",B53-1&amp;" (if required)")</f>
        <v>2023 (if required)</v>
      </c>
      <c r="D53" s="18">
        <f>B53</f>
        <v>2024</v>
      </c>
      <c r="E53" s="18" t="str">
        <f>C53</f>
        <v>2023 (if required)</v>
      </c>
      <c r="K53" s="10" t="s">
        <v>21</v>
      </c>
    </row>
    <row r="54" spans="1:11" x14ac:dyDescent="0.2">
      <c r="A54" s="17" t="s">
        <v>44</v>
      </c>
      <c r="B54" s="36">
        <f>B34</f>
        <v>7153</v>
      </c>
      <c r="C54" s="36">
        <f>C34</f>
        <v>14974</v>
      </c>
      <c r="D54" s="45">
        <v>5879</v>
      </c>
      <c r="E54" s="26">
        <v>4347</v>
      </c>
      <c r="K54" s="5"/>
    </row>
    <row r="55" spans="1:11" x14ac:dyDescent="0.2">
      <c r="A55" s="17" t="s">
        <v>62</v>
      </c>
      <c r="B55" s="26">
        <v>72913</v>
      </c>
      <c r="C55" s="26">
        <v>62634</v>
      </c>
      <c r="D55" s="45">
        <v>44900</v>
      </c>
      <c r="E55" s="26">
        <v>42800</v>
      </c>
      <c r="K55" s="5"/>
    </row>
    <row r="56" spans="1:11" x14ac:dyDescent="0.2">
      <c r="A56" s="17" t="s">
        <v>63</v>
      </c>
      <c r="B56" s="26">
        <v>-350</v>
      </c>
      <c r="C56" s="28">
        <v>-156</v>
      </c>
      <c r="D56" s="45">
        <v>-1115</v>
      </c>
      <c r="E56" s="26">
        <v>-1302</v>
      </c>
      <c r="K56" s="5"/>
    </row>
    <row r="57" spans="1:11" x14ac:dyDescent="0.2">
      <c r="A57" s="17" t="s">
        <v>48</v>
      </c>
      <c r="B57" s="36">
        <f>B38</f>
        <v>122070</v>
      </c>
      <c r="C57" s="36">
        <v>106618</v>
      </c>
      <c r="D57" s="45">
        <v>285196</v>
      </c>
      <c r="E57" s="26">
        <v>273310</v>
      </c>
      <c r="K57" s="5"/>
    </row>
    <row r="58" spans="1:11" x14ac:dyDescent="0.2">
      <c r="A58" s="17" t="s">
        <v>64</v>
      </c>
      <c r="B58" s="26">
        <v>3216</v>
      </c>
      <c r="C58" s="28">
        <v>3185</v>
      </c>
      <c r="D58" s="45">
        <v>3978</v>
      </c>
      <c r="E58" s="26">
        <v>3998</v>
      </c>
      <c r="K58" s="5" t="s">
        <v>92</v>
      </c>
    </row>
    <row r="59" spans="1:11" x14ac:dyDescent="0.2">
      <c r="A59" s="17" t="s">
        <v>45</v>
      </c>
      <c r="B59" s="36">
        <v>97690</v>
      </c>
      <c r="C59" s="36">
        <v>96773</v>
      </c>
      <c r="D59" s="45">
        <v>184992</v>
      </c>
      <c r="E59" s="26">
        <v>176191</v>
      </c>
      <c r="K59" s="5"/>
    </row>
    <row r="60" spans="1:11" x14ac:dyDescent="0.2">
      <c r="A60" s="17" t="s">
        <v>49</v>
      </c>
      <c r="B60" s="36">
        <f>B39</f>
        <v>58360</v>
      </c>
      <c r="C60" s="36">
        <f>C39</f>
        <v>49616</v>
      </c>
      <c r="D60" s="45">
        <v>124474</v>
      </c>
      <c r="E60" s="26">
        <v>121481</v>
      </c>
      <c r="K60" s="5"/>
    </row>
    <row r="61" spans="1:11" x14ac:dyDescent="0.2">
      <c r="A61" s="17" t="s">
        <v>52</v>
      </c>
      <c r="B61" s="36">
        <f>B42</f>
        <v>28821</v>
      </c>
      <c r="C61" s="36">
        <f>C42</f>
        <v>28748</v>
      </c>
      <c r="D61" s="45">
        <v>106859</v>
      </c>
      <c r="E61" s="26">
        <v>101531</v>
      </c>
      <c r="K61" s="5"/>
    </row>
    <row r="62" spans="1:11" x14ac:dyDescent="0.2">
      <c r="A62" s="17" t="s">
        <v>65</v>
      </c>
      <c r="B62" s="26">
        <v>17037</v>
      </c>
      <c r="C62" s="26">
        <v>17189</v>
      </c>
      <c r="D62" s="45">
        <v>22935</v>
      </c>
      <c r="E62" s="26">
        <v>24862</v>
      </c>
      <c r="K62" s="5"/>
    </row>
    <row r="63" spans="1:11" x14ac:dyDescent="0.2">
      <c r="A63" s="17" t="s">
        <v>66</v>
      </c>
      <c r="B63" s="26">
        <v>20424</v>
      </c>
      <c r="C63" s="26">
        <v>12696</v>
      </c>
      <c r="D63" s="45">
        <v>15413</v>
      </c>
      <c r="E63" s="26">
        <v>15309</v>
      </c>
      <c r="K63" s="5"/>
    </row>
    <row r="64" spans="1:11" x14ac:dyDescent="0.2">
      <c r="A64" s="17" t="s">
        <v>67</v>
      </c>
      <c r="B64" s="26">
        <v>4418</v>
      </c>
      <c r="C64" s="26">
        <v>3508</v>
      </c>
      <c r="D64" s="45">
        <v>14723</v>
      </c>
      <c r="E64" s="26">
        <v>15601</v>
      </c>
      <c r="K64" s="5"/>
    </row>
    <row r="65" spans="1:11" x14ac:dyDescent="0.2">
      <c r="A65" s="17" t="s">
        <v>68</v>
      </c>
      <c r="B65" s="26">
        <v>97690</v>
      </c>
      <c r="C65" s="26">
        <v>96773</v>
      </c>
      <c r="D65" s="45">
        <v>184992</v>
      </c>
      <c r="E65" s="26">
        <v>176191</v>
      </c>
      <c r="K65" s="5"/>
    </row>
    <row r="66" spans="1:11" x14ac:dyDescent="0.2">
      <c r="A66" s="17" t="s">
        <v>47</v>
      </c>
      <c r="B66" s="36">
        <f>B37</f>
        <v>80240</v>
      </c>
      <c r="C66" s="36">
        <f>C37</f>
        <v>79113</v>
      </c>
      <c r="D66" s="45">
        <v>158434</v>
      </c>
      <c r="E66" s="26">
        <v>150550</v>
      </c>
      <c r="K66" s="5"/>
    </row>
    <row r="67" spans="1:11" x14ac:dyDescent="0.2">
      <c r="A67" s="17" t="s">
        <v>69</v>
      </c>
      <c r="B67" s="26">
        <v>12017</v>
      </c>
      <c r="C67" s="26">
        <v>13626</v>
      </c>
      <c r="D67" s="45">
        <v>14951</v>
      </c>
      <c r="E67" s="26">
        <v>15651</v>
      </c>
      <c r="K67" s="5"/>
    </row>
    <row r="68" spans="1:11" x14ac:dyDescent="0.2">
      <c r="A68" s="17" t="s">
        <v>70</v>
      </c>
      <c r="B68" s="28">
        <v>1837</v>
      </c>
      <c r="C68" s="28">
        <v>-5001</v>
      </c>
      <c r="D68" s="45">
        <v>-1339</v>
      </c>
      <c r="E68" s="28">
        <v>362</v>
      </c>
      <c r="K68" s="5"/>
    </row>
    <row r="69" spans="1:11" x14ac:dyDescent="0.2">
      <c r="A69" s="17" t="s">
        <v>51</v>
      </c>
      <c r="B69" s="36">
        <f>B41</f>
        <v>48390</v>
      </c>
      <c r="C69" s="36">
        <f>C41</f>
        <v>43009</v>
      </c>
      <c r="D69" s="45">
        <v>240338</v>
      </c>
      <c r="E69" s="26">
        <v>230512</v>
      </c>
      <c r="K69" s="5"/>
    </row>
    <row r="70" spans="1:11" x14ac:dyDescent="0.2">
      <c r="A70" s="17" t="s">
        <v>71</v>
      </c>
      <c r="B70" s="28">
        <v>2.04</v>
      </c>
      <c r="C70" s="28">
        <v>4.3</v>
      </c>
      <c r="D70" s="27">
        <v>1.46</v>
      </c>
      <c r="E70" s="28">
        <v>1.08</v>
      </c>
      <c r="K70" s="5"/>
    </row>
    <row r="71" spans="1:11" x14ac:dyDescent="0.2">
      <c r="A71" s="17" t="s">
        <v>72</v>
      </c>
      <c r="B71" s="28">
        <v>403.84</v>
      </c>
      <c r="C71" s="28">
        <v>248.48</v>
      </c>
      <c r="D71" s="27">
        <v>11.25</v>
      </c>
      <c r="E71" s="28">
        <v>10.73</v>
      </c>
      <c r="K71" s="5"/>
    </row>
    <row r="74" spans="1:11" s="19" customFormat="1" x14ac:dyDescent="0.2">
      <c r="A74" s="19" t="s">
        <v>73</v>
      </c>
    </row>
    <row r="75" spans="1:11" x14ac:dyDescent="0.2">
      <c r="B75" s="52" t="s">
        <v>13</v>
      </c>
      <c r="C75" s="52"/>
      <c r="D75" s="52" t="s">
        <v>14</v>
      </c>
      <c r="E75" s="52"/>
      <c r="F75" s="3" t="s">
        <v>15</v>
      </c>
      <c r="G75" s="3" t="s">
        <v>16</v>
      </c>
    </row>
    <row r="76" spans="1:11" x14ac:dyDescent="0.2">
      <c r="A76" s="20" t="s">
        <v>74</v>
      </c>
      <c r="B76" s="52"/>
      <c r="C76" s="52"/>
      <c r="D76" s="53"/>
      <c r="E76" s="53"/>
      <c r="F76" s="3" t="str">
        <f>IF(B6="","Your company",B6)</f>
        <v>Tesla</v>
      </c>
      <c r="G76" s="3" t="str">
        <f>IF(D52="","Company competitor",D52)</f>
        <v>Ford Motor Company</v>
      </c>
    </row>
    <row r="77" spans="1:11" x14ac:dyDescent="0.2">
      <c r="A77" s="4" t="s">
        <v>18</v>
      </c>
      <c r="B77" s="54" t="s">
        <v>19</v>
      </c>
      <c r="C77" s="54"/>
      <c r="D77" s="55" t="s">
        <v>20</v>
      </c>
      <c r="E77" s="56"/>
      <c r="F77" s="18" t="str">
        <f>IF(B75="","Current Year",B75)</f>
        <v>(1)</v>
      </c>
      <c r="G77" s="18" t="str">
        <f>F77</f>
        <v>(1)</v>
      </c>
      <c r="K77" s="10" t="s">
        <v>21</v>
      </c>
    </row>
    <row r="78" spans="1:11" x14ac:dyDescent="0.2">
      <c r="A78" s="5" t="s">
        <v>75</v>
      </c>
      <c r="B78" s="57" t="s">
        <v>93</v>
      </c>
      <c r="C78" s="58"/>
      <c r="D78" s="48" t="s">
        <v>104</v>
      </c>
      <c r="E78" s="49"/>
      <c r="F78" s="38">
        <f>B54/((B55+C55)/2)</f>
        <v>0.10554272687702421</v>
      </c>
      <c r="G78" s="38">
        <f>D54/((D55+E55)/2)</f>
        <v>0.13407069555302167</v>
      </c>
      <c r="K78" s="11"/>
    </row>
    <row r="79" spans="1:11" x14ac:dyDescent="0.2">
      <c r="A79" s="5" t="s">
        <v>76</v>
      </c>
      <c r="B79" s="51" t="s">
        <v>94</v>
      </c>
      <c r="C79" s="51"/>
      <c r="D79" s="48" t="s">
        <v>105</v>
      </c>
      <c r="E79" s="49"/>
      <c r="F79" s="38">
        <f>B54/((B57+C57)/2)</f>
        <v>6.2556846008535644E-2</v>
      </c>
      <c r="G79" s="38">
        <f>D54/((D57+E57)/2)</f>
        <v>2.1052593884398736E-2</v>
      </c>
      <c r="K79" s="11"/>
    </row>
    <row r="80" spans="1:11" x14ac:dyDescent="0.2">
      <c r="A80" s="5" t="s">
        <v>77</v>
      </c>
      <c r="B80" s="50" t="s">
        <v>95</v>
      </c>
      <c r="C80" s="50"/>
      <c r="D80" s="48" t="s">
        <v>106</v>
      </c>
      <c r="E80" s="49"/>
      <c r="F80" s="38">
        <f>B54/((B58+C58)/2)</f>
        <v>2.2349632869864084</v>
      </c>
      <c r="G80" s="38">
        <f>D54/((D58+E58)/2)</f>
        <v>1.4741725175526579</v>
      </c>
      <c r="K80" s="11"/>
    </row>
    <row r="81" spans="1:11" x14ac:dyDescent="0.2">
      <c r="A81" s="5" t="s">
        <v>78</v>
      </c>
      <c r="B81" s="50" t="s">
        <v>96</v>
      </c>
      <c r="C81" s="50"/>
      <c r="D81" s="48"/>
      <c r="E81" s="49"/>
      <c r="F81" s="38">
        <f>B54/B65</f>
        <v>7.322141467908691E-2</v>
      </c>
      <c r="G81" s="38">
        <f>D54/D65</f>
        <v>3.1779752637951908E-2</v>
      </c>
      <c r="K81" s="11"/>
    </row>
    <row r="82" spans="1:11" x14ac:dyDescent="0.2">
      <c r="A82" s="5" t="s">
        <v>79</v>
      </c>
      <c r="B82" s="50" t="s">
        <v>97</v>
      </c>
      <c r="C82" s="50"/>
      <c r="D82" s="48"/>
      <c r="E82" s="49"/>
      <c r="F82" s="38">
        <f>B60/B61</f>
        <v>2.0249123902709831</v>
      </c>
      <c r="G82" s="38">
        <f>D60/D61</f>
        <v>1.1648433917592342</v>
      </c>
      <c r="K82" s="11"/>
    </row>
    <row r="83" spans="1:11" x14ac:dyDescent="0.2">
      <c r="A83" s="5" t="s">
        <v>80</v>
      </c>
      <c r="B83" s="50" t="s">
        <v>98</v>
      </c>
      <c r="C83" s="50"/>
      <c r="D83" s="46"/>
      <c r="E83" s="47"/>
      <c r="F83" s="38">
        <f>B62+B64/B61</f>
        <v>17037.153291003087</v>
      </c>
      <c r="G83" s="38">
        <f>D62+D64/D61</f>
        <v>22935.137779690995</v>
      </c>
      <c r="K83" s="11"/>
    </row>
    <row r="84" spans="1:11" x14ac:dyDescent="0.2">
      <c r="A84" s="5" t="s">
        <v>81</v>
      </c>
      <c r="B84" s="50" t="s">
        <v>99</v>
      </c>
      <c r="C84" s="50"/>
      <c r="D84" s="48" t="s">
        <v>107</v>
      </c>
      <c r="E84" s="49"/>
      <c r="F84" s="38">
        <f>B65/((B64+C64)/2)</f>
        <v>24.650517284885186</v>
      </c>
      <c r="G84" s="38">
        <f>D65/((D64+E64)/2)</f>
        <v>12.201028888009498</v>
      </c>
      <c r="K84" s="11"/>
    </row>
    <row r="85" spans="1:11" x14ac:dyDescent="0.2">
      <c r="A85" s="5" t="s">
        <v>82</v>
      </c>
      <c r="B85" s="50" t="s">
        <v>100</v>
      </c>
      <c r="C85" s="50"/>
      <c r="D85" s="48" t="s">
        <v>108</v>
      </c>
      <c r="E85" s="49"/>
      <c r="F85" s="38">
        <f>B66/((B67+C67)/2)</f>
        <v>6.2582381156650939</v>
      </c>
      <c r="G85" s="38">
        <f>D66/((D67+E67)/2)</f>
        <v>10.354486634860466</v>
      </c>
      <c r="K85" s="11"/>
    </row>
    <row r="86" spans="1:11" x14ac:dyDescent="0.2">
      <c r="A86" s="5" t="s">
        <v>83</v>
      </c>
      <c r="B86" s="50" t="s">
        <v>101</v>
      </c>
      <c r="C86" s="50"/>
      <c r="D86" s="46"/>
      <c r="E86" s="47"/>
      <c r="F86" s="38">
        <f>B54+B56+B68/B56</f>
        <v>6797.7514285714287</v>
      </c>
      <c r="G86" s="38">
        <f>D54+D56+D68/D56</f>
        <v>4765.2008968609862</v>
      </c>
      <c r="K86" s="11"/>
    </row>
    <row r="87" spans="1:11" x14ac:dyDescent="0.2">
      <c r="A87" s="5" t="s">
        <v>84</v>
      </c>
      <c r="B87" s="50" t="s">
        <v>102</v>
      </c>
      <c r="C87" s="50"/>
      <c r="D87" s="48"/>
      <c r="E87" s="49"/>
      <c r="F87" s="38">
        <f>B69/B55</f>
        <v>0.66366765871655264</v>
      </c>
      <c r="G87" s="38">
        <f>D69/D55</f>
        <v>5.3527394209354124</v>
      </c>
      <c r="K87" s="11"/>
    </row>
    <row r="88" spans="1:11" x14ac:dyDescent="0.2">
      <c r="A88" s="5" t="s">
        <v>85</v>
      </c>
      <c r="B88" s="46" t="s">
        <v>103</v>
      </c>
      <c r="C88" s="47"/>
      <c r="D88" s="48"/>
      <c r="E88" s="49"/>
      <c r="F88" s="38">
        <f>B71/B70</f>
        <v>197.96078431372547</v>
      </c>
      <c r="G88" s="38">
        <f>D71/D70</f>
        <v>7.7054794520547949</v>
      </c>
      <c r="K88" s="11"/>
    </row>
    <row r="89" spans="1:11" x14ac:dyDescent="0.2">
      <c r="A89" s="19" t="s">
        <v>86</v>
      </c>
    </row>
    <row r="90" spans="1:11" x14ac:dyDescent="0.2">
      <c r="A90" s="25" t="s">
        <v>87</v>
      </c>
    </row>
    <row r="91" spans="1:11" x14ac:dyDescent="0.2">
      <c r="A91" s="25" t="s">
        <v>88</v>
      </c>
    </row>
  </sheetData>
  <protectedRanges>
    <protectedRange sqref="G16:K16 C23:C30 E34 B34:D37 D17:K18 B38:B43 J22 K22:K30 B54:C54 K32:K44 F33:F44" name="Range1"/>
    <protectedRange sqref="K78:K88 C55 C64 K54:K71 E55 E57:E58 E64 E67:E68 B55:B71 C57:C61 C66:C69 D54:D71" name="Range1_1"/>
    <protectedRange sqref="B78:E88" name="Range1_1_1"/>
    <protectedRange sqref="B6:C10" name="Range1_2"/>
  </protectedRanges>
  <mergeCells count="46">
    <mergeCell ref="A29:B29"/>
    <mergeCell ref="B75:C75"/>
    <mergeCell ref="D75:E75"/>
    <mergeCell ref="B47:D47"/>
    <mergeCell ref="B52:C52"/>
    <mergeCell ref="D52:E52"/>
    <mergeCell ref="B49:H49"/>
    <mergeCell ref="D14:E14"/>
    <mergeCell ref="B6:C6"/>
    <mergeCell ref="B14:C14"/>
    <mergeCell ref="A21:B21"/>
    <mergeCell ref="A22:B22"/>
    <mergeCell ref="B15:C15"/>
    <mergeCell ref="D15:E15"/>
    <mergeCell ref="B16:C16"/>
    <mergeCell ref="D16:E16"/>
    <mergeCell ref="B17:C17"/>
    <mergeCell ref="D17:E17"/>
    <mergeCell ref="B8:D8"/>
    <mergeCell ref="B7:C7"/>
    <mergeCell ref="B76:C76"/>
    <mergeCell ref="D76:E76"/>
    <mergeCell ref="B77:C77"/>
    <mergeCell ref="D77:E77"/>
    <mergeCell ref="B78:C78"/>
    <mergeCell ref="D78:E78"/>
    <mergeCell ref="B79:C79"/>
    <mergeCell ref="D79:E79"/>
    <mergeCell ref="B80:C80"/>
    <mergeCell ref="D80:E80"/>
    <mergeCell ref="B81:C81"/>
    <mergeCell ref="B82:C82"/>
    <mergeCell ref="D81:E81"/>
    <mergeCell ref="B83:C83"/>
    <mergeCell ref="D83:E83"/>
    <mergeCell ref="B84:C84"/>
    <mergeCell ref="D84:E84"/>
    <mergeCell ref="D82:E82"/>
    <mergeCell ref="B88:C88"/>
    <mergeCell ref="D88:E88"/>
    <mergeCell ref="B85:C85"/>
    <mergeCell ref="D85:E85"/>
    <mergeCell ref="B86:C86"/>
    <mergeCell ref="D86:E86"/>
    <mergeCell ref="B87:C87"/>
    <mergeCell ref="D87:E87"/>
  </mergeCells>
  <pageMargins left="0.7" right="0.7" top="0.75" bottom="0.75" header="0.3" footer="0.3"/>
  <pageSetup scale="45" fitToHeight="2" orientation="landscape" r:id="rId1"/>
  <rowBreaks count="1" manualBreakCount="1">
    <brk id="44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95F148D85D3A46B3A381BDC9D0B83A" ma:contentTypeVersion="5" ma:contentTypeDescription="Create a new document." ma:contentTypeScope="" ma:versionID="f5016861fc3ef7d024438faf993c54bd">
  <xsd:schema xmlns:xsd="http://www.w3.org/2001/XMLSchema" xmlns:xs="http://www.w3.org/2001/XMLSchema" xmlns:p="http://schemas.microsoft.com/office/2006/metadata/properties" xmlns:ns3="0978f5cc-643a-43fb-aa27-8feb59c99383" targetNamespace="http://schemas.microsoft.com/office/2006/metadata/properties" ma:root="true" ma:fieldsID="98bddf99a7c9ea97a884bbd8399938ce" ns3:_="">
    <xsd:import namespace="0978f5cc-643a-43fb-aa27-8feb59c9938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8f5cc-643a-43fb-aa27-8feb59c9938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978f5cc-643a-43fb-aa27-8feb59c99383" xsi:nil="true"/>
  </documentManagement>
</p:properties>
</file>

<file path=customXml/itemProps1.xml><?xml version="1.0" encoding="utf-8"?>
<ds:datastoreItem xmlns:ds="http://schemas.openxmlformats.org/officeDocument/2006/customXml" ds:itemID="{7DF42008-D0B3-4730-A226-7055BF681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78f5cc-643a-43fb-aa27-8feb59c993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A6AFCC-DDE8-4603-A983-23358D6495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585A6A-7BA6-491A-898C-C560F418CCB5}">
  <ds:schemaRefs>
    <ds:schemaRef ds:uri="0978f5cc-643a-43fb-aa27-8feb59c99383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893ce20-a697-4fd6-a4da-14011f6a471d}" enabled="1" method="Standard" siteId="{a8eec281-aaa3-4dae-ac9b-9a398b9215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Devon Erickson</dc:creator>
  <cp:keywords/>
  <dc:description/>
  <cp:lastModifiedBy>Yulenny Abreu Arias</cp:lastModifiedBy>
  <cp:revision/>
  <dcterms:created xsi:type="dcterms:W3CDTF">2015-02-20T18:22:47Z</dcterms:created>
  <dcterms:modified xsi:type="dcterms:W3CDTF">2025-11-06T21:55:58Z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0x0101008B95F148D85D3A46B3A381BDC9D0B83A</vt:lpwstr>
  </property>
</Properties>
</file>